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andreassturmer/Desktop/"/>
    </mc:Choice>
  </mc:AlternateContent>
  <xr:revisionPtr revIDLastSave="0" documentId="8_{9433CCB3-DD5E-3944-8080-02E79A19F880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Eingabemaske" sheetId="1" r:id="rId1"/>
    <sheet name="Ergebnisseite 10 Jahre" sheetId="2" r:id="rId2"/>
    <sheet name="Ergebnisseite 5 Jahre" sheetId="3" r:id="rId3"/>
    <sheet name="Ergebnisseite 3 Jahr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F6" i="1"/>
  <c r="I6" i="1" s="1"/>
  <c r="B15" i="1"/>
  <c r="B14" i="1"/>
  <c r="B13" i="1"/>
  <c r="B12" i="1"/>
  <c r="B11" i="1"/>
  <c r="B10" i="1"/>
  <c r="B9" i="1"/>
  <c r="B8" i="1"/>
  <c r="B7" i="1"/>
  <c r="D9" i="1"/>
  <c r="B4" i="4" s="1"/>
  <c r="B8" i="3"/>
  <c r="B6" i="1"/>
  <c r="B8" i="4"/>
  <c r="B10" i="2"/>
  <c r="F15" i="1"/>
  <c r="I15" i="1" s="1"/>
  <c r="F14" i="1"/>
  <c r="I14" i="1" s="1"/>
  <c r="F13" i="1"/>
  <c r="I13" i="1" s="1"/>
  <c r="B12" i="4" s="1"/>
  <c r="F12" i="1"/>
  <c r="I12" i="1" s="1"/>
  <c r="F11" i="1"/>
  <c r="I11" i="1" s="1"/>
  <c r="B12" i="3" s="1"/>
  <c r="F10" i="1"/>
  <c r="I10" i="1" s="1"/>
  <c r="F9" i="1"/>
  <c r="I9" i="1" s="1"/>
  <c r="F8" i="1"/>
  <c r="I8" i="1" s="1"/>
  <c r="F7" i="1"/>
  <c r="I7" i="1" s="1"/>
  <c r="B10" i="4" l="1"/>
  <c r="B8" i="2"/>
  <c r="D7" i="1"/>
  <c r="B4" i="2" s="1"/>
  <c r="B2" i="4"/>
  <c r="D8" i="1"/>
  <c r="B4" i="3" s="1"/>
  <c r="B2" i="3"/>
  <c r="B2" i="2"/>
  <c r="B17" i="1" s="1"/>
  <c r="B6" i="4" s="1"/>
  <c r="B10" i="3"/>
  <c r="B12" i="2"/>
  <c r="B6" i="2" l="1"/>
  <c r="B6" i="3"/>
</calcChain>
</file>

<file path=xl/sharedStrings.xml><?xml version="1.0" encoding="utf-8"?>
<sst xmlns="http://schemas.openxmlformats.org/spreadsheetml/2006/main" count="38" uniqueCount="25">
  <si>
    <r>
      <rPr>
        <b/>
        <sz val="22"/>
        <color indexed="8"/>
        <rFont val="Calibri (Textkörper)"/>
      </rPr>
      <t>Welche Rendite</t>
    </r>
    <r>
      <rPr>
        <b/>
        <sz val="18"/>
        <color indexed="8"/>
        <rFont val="Calibri (Textkörper)"/>
      </rPr>
      <t xml:space="preserve">   hat Ihr Wertpapier oder Ihr Depot in den letzten 10 Jahren p.a. erwirtschaftet? Berechnung ohne Zu- und Abflüsse.</t>
    </r>
  </si>
  <si>
    <t>Jahr</t>
  </si>
  <si>
    <t>Rendite p.a.</t>
  </si>
  <si>
    <t>Depoteinstandswert</t>
  </si>
  <si>
    <t>Zu-/Abflüsse</t>
  </si>
  <si>
    <t>Depotwert Ende</t>
  </si>
  <si>
    <t>TWROR</t>
  </si>
  <si>
    <t>Erwirtschaftete durchschnittliche Rendite:</t>
  </si>
  <si>
    <t>Risikoloser Zins aktuell: bitte rechechieren!</t>
  </si>
  <si>
    <t>ursprünglicher Anlagebetrag:</t>
  </si>
  <si>
    <t>nach Entnahme</t>
  </si>
  <si>
    <t>aktueller Depotwert incl. Entnahmen:</t>
  </si>
  <si>
    <t>Ergebnisse:</t>
  </si>
  <si>
    <t>Durchschnittsrendite/Mittelwert:</t>
  </si>
  <si>
    <t>Volatilität:</t>
  </si>
  <si>
    <t>Sharpe Ratio:</t>
  </si>
  <si>
    <t>Maximum Drawdown:</t>
  </si>
  <si>
    <t>Einfache Performance:</t>
  </si>
  <si>
    <r>
      <rPr>
        <b/>
        <sz val="48"/>
        <color rgb="FF000000"/>
        <rFont val="Calibri"/>
        <family val="2"/>
      </rPr>
      <t>Zeitgewichtete Performance:</t>
    </r>
    <r>
      <rPr>
        <b/>
        <sz val="48"/>
        <color indexed="8"/>
        <rFont val="Calibri"/>
      </rPr>
      <t xml:space="preserve">
</t>
    </r>
    <r>
      <rPr>
        <b/>
        <sz val="26"/>
        <color rgb="FF000000"/>
        <rFont val="Calibri"/>
        <family val="2"/>
      </rPr>
      <t>incl. aller Zu- und Abflüsse in einer Periode</t>
    </r>
  </si>
  <si>
    <r>
      <t xml:space="preserve">Zeitgewichtete Performance:
</t>
    </r>
    <r>
      <rPr>
        <b/>
        <sz val="28"/>
        <color rgb="FF000000"/>
        <rFont val="Calibri"/>
        <family val="2"/>
      </rPr>
      <t>incl. aller Zu- und Abflüsse in einer Periode</t>
    </r>
  </si>
  <si>
    <r>
      <rPr>
        <b/>
        <sz val="18"/>
        <color rgb="FF000000"/>
        <rFont val="Calibri"/>
        <family val="2"/>
      </rPr>
      <t xml:space="preserve">zeit-gewichtete Rendite </t>
    </r>
    <r>
      <rPr>
        <b/>
        <sz val="18"/>
        <color indexed="8"/>
        <rFont val="Calibri"/>
        <family val="2"/>
      </rPr>
      <t xml:space="preserve">
mit allen 
Zu- und 
Abflüssen             </t>
    </r>
  </si>
  <si>
    <r>
      <rPr>
        <b/>
        <u/>
        <sz val="22"/>
        <color indexed="8"/>
        <rFont val="Calibri (Textkörper)"/>
      </rPr>
      <t>Legende:</t>
    </r>
    <r>
      <rPr>
        <sz val="12"/>
        <color indexed="8"/>
        <rFont val="Calibri"/>
      </rPr>
      <t xml:space="preserve">
</t>
    </r>
    <r>
      <rPr>
        <b/>
        <sz val="18"/>
        <color indexed="11"/>
        <rFont val="Calibri (Textkörper)"/>
      </rPr>
      <t>Alle Grünen Felder sind gesperrt und können nicht verändert werden.</t>
    </r>
    <r>
      <rPr>
        <b/>
        <sz val="18"/>
        <color indexed="8"/>
        <rFont val="Calibri (Textkörper)"/>
      </rPr>
      <t xml:space="preserve"> </t>
    </r>
    <r>
      <rPr>
        <b/>
        <sz val="18"/>
        <color theme="7"/>
        <rFont val="Calibri (Textkörper)"/>
      </rPr>
      <t>Alle Felder die Orange hinterlegt sind, müssen von Ihnen ausgefüllt werden.</t>
    </r>
    <r>
      <rPr>
        <sz val="12"/>
        <color indexed="8"/>
        <rFont val="Calibri"/>
      </rPr>
      <t xml:space="preserve">
</t>
    </r>
  </si>
  <si>
    <t>hier werden 
die tatsächlichen 
Depotenendwerte 
eingetragen!</t>
  </si>
  <si>
    <t xml:space="preserve">Berechnung wichtiger Wertpapier- und Depotkennzahlen </t>
  </si>
  <si>
    <r>
      <t xml:space="preserve">bitte die 
Zu- und </t>
    </r>
    <r>
      <rPr>
        <b/>
        <sz val="18"/>
        <color rgb="FFFF0000"/>
        <rFont val="Calibri"/>
        <family val="2"/>
      </rPr>
      <t>Abflüsse</t>
    </r>
    <r>
      <rPr>
        <b/>
        <sz val="18"/>
        <color indexed="8"/>
        <rFont val="Calibri"/>
        <family val="2"/>
      </rPr>
      <t xml:space="preserve">
 </t>
    </r>
    <r>
      <rPr>
        <b/>
        <sz val="18"/>
        <color rgb="FFFF0000"/>
        <rFont val="Calibri"/>
        <family val="2"/>
      </rPr>
      <t>mit Vorzeichen</t>
    </r>
    <r>
      <rPr>
        <b/>
        <sz val="18"/>
        <color indexed="8"/>
        <rFont val="Calibri"/>
        <family val="2"/>
      </rPr>
      <t xml:space="preserve">
zu Ihrer eigenen 
Kontrolle eintragen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</si>
</sst>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.00&quot; € &quot;;&quot;-&quot;* #,##0.00&quot; € &quot;;&quot; &quot;* &quot;-&quot;??&quot; € &quot;"/>
    <numFmt numFmtId="165" formatCode="0.0"/>
  </numFmts>
  <fonts count="28" x14ac:knownFonts="1">
    <font>
      <sz val="12"/>
      <color indexed="8"/>
      <name val="Calibri"/>
    </font>
    <font>
      <b/>
      <u/>
      <sz val="36"/>
      <color indexed="8"/>
      <name val="Calibri"/>
    </font>
    <font>
      <b/>
      <sz val="18"/>
      <color indexed="8"/>
      <name val="Calibri (Textkörper)"/>
    </font>
    <font>
      <b/>
      <sz val="22"/>
      <color indexed="8"/>
      <name val="Calibri (Textkörper)"/>
    </font>
    <font>
      <b/>
      <u/>
      <sz val="22"/>
      <color indexed="8"/>
      <name val="Calibri (Textkörper)"/>
    </font>
    <font>
      <b/>
      <sz val="18"/>
      <color indexed="11"/>
      <name val="Calibri (Textkörper)"/>
    </font>
    <font>
      <b/>
      <sz val="18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sz val="18"/>
      <color indexed="8"/>
      <name val="Calibri"/>
    </font>
    <font>
      <sz val="24"/>
      <color indexed="8"/>
      <name val="Calibri"/>
    </font>
    <font>
      <b/>
      <sz val="20"/>
      <color indexed="8"/>
      <name val="Calibri"/>
    </font>
    <font>
      <b/>
      <sz val="24"/>
      <color indexed="8"/>
      <name val="Calibri"/>
    </font>
    <font>
      <b/>
      <sz val="14"/>
      <color indexed="8"/>
      <name val="Calibri"/>
    </font>
    <font>
      <u/>
      <sz val="22"/>
      <color indexed="15"/>
      <name val="Calibri"/>
    </font>
    <font>
      <b/>
      <sz val="72"/>
      <color indexed="8"/>
      <name val="Calibri"/>
    </font>
    <font>
      <sz val="48"/>
      <color indexed="8"/>
      <name val="Calibri"/>
    </font>
    <font>
      <b/>
      <sz val="48"/>
      <color indexed="8"/>
      <name val="Calibri"/>
    </font>
    <font>
      <b/>
      <sz val="28"/>
      <color rgb="FF000000"/>
      <name val="Calibri"/>
      <family val="2"/>
    </font>
    <font>
      <b/>
      <sz val="26"/>
      <color rgb="FF000000"/>
      <name val="Calibri"/>
      <family val="2"/>
    </font>
    <font>
      <b/>
      <sz val="48"/>
      <color rgb="FF000000"/>
      <name val="Calibri"/>
      <family val="2"/>
    </font>
    <font>
      <b/>
      <sz val="4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rgb="FF000000"/>
      <name val="Calibri"/>
      <family val="2"/>
    </font>
    <font>
      <sz val="12"/>
      <color indexed="8"/>
      <name val="Calibri"/>
      <family val="2"/>
    </font>
    <font>
      <b/>
      <sz val="18"/>
      <color theme="7"/>
      <name val="Calibri (Textkörper)"/>
    </font>
    <font>
      <b/>
      <u/>
      <sz val="36"/>
      <color indexed="8"/>
      <name val="Calibri"/>
      <family val="2"/>
    </font>
    <font>
      <b/>
      <sz val="18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85">
    <xf numFmtId="0" fontId="0" fillId="0" borderId="0" xfId="0" applyFont="1" applyAlignment="1"/>
    <xf numFmtId="0" fontId="0" fillId="0" borderId="0" xfId="0" applyNumberFormat="1" applyFont="1" applyAlignment="1"/>
    <xf numFmtId="0" fontId="1" fillId="0" borderId="1" xfId="0" applyFont="1" applyBorder="1" applyAlignment="1"/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4" xfId="0" applyFont="1" applyBorder="1" applyAlignment="1"/>
    <xf numFmtId="0" fontId="0" fillId="2" borderId="5" xfId="0" applyFont="1" applyFill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49" fontId="6" fillId="0" borderId="7" xfId="0" applyNumberFormat="1" applyFont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49" fontId="7" fillId="0" borderId="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0" fillId="0" borderId="13" xfId="0" applyFont="1" applyBorder="1" applyAlignment="1"/>
    <xf numFmtId="0" fontId="0" fillId="0" borderId="14" xfId="0" applyFont="1" applyBorder="1" applyAlignment="1"/>
    <xf numFmtId="10" fontId="8" fillId="4" borderId="3" xfId="0" applyNumberFormat="1" applyFont="1" applyFill="1" applyBorder="1" applyAlignment="1">
      <alignment horizontal="center"/>
    </xf>
    <xf numFmtId="10" fontId="8" fillId="4" borderId="17" xfId="0" applyNumberFormat="1" applyFont="1" applyFill="1" applyBorder="1" applyAlignment="1">
      <alignment horizontal="center"/>
    </xf>
    <xf numFmtId="10" fontId="8" fillId="4" borderId="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19" xfId="0" applyFont="1" applyBorder="1" applyAlignment="1"/>
    <xf numFmtId="49" fontId="15" fillId="2" borderId="20" xfId="0" applyNumberFormat="1" applyFont="1" applyFill="1" applyBorder="1" applyAlignment="1">
      <alignment horizontal="left" vertical="top"/>
    </xf>
    <xf numFmtId="9" fontId="16" fillId="0" borderId="21" xfId="0" applyNumberFormat="1" applyFont="1" applyBorder="1" applyAlignment="1">
      <alignment horizontal="center"/>
    </xf>
    <xf numFmtId="0" fontId="0" fillId="0" borderId="22" xfId="0" applyFont="1" applyBorder="1" applyAlignment="1"/>
    <xf numFmtId="49" fontId="17" fillId="5" borderId="1" xfId="0" applyNumberFormat="1" applyFont="1" applyFill="1" applyBorder="1" applyAlignment="1"/>
    <xf numFmtId="10" fontId="17" fillId="5" borderId="3" xfId="0" applyNumberFormat="1" applyFont="1" applyFill="1" applyBorder="1" applyAlignment="1">
      <alignment horizontal="center"/>
    </xf>
    <xf numFmtId="0" fontId="16" fillId="0" borderId="16" xfId="0" applyFont="1" applyBorder="1" applyAlignment="1"/>
    <xf numFmtId="0" fontId="16" fillId="0" borderId="17" xfId="0" applyFont="1" applyBorder="1" applyAlignment="1">
      <alignment horizontal="center"/>
    </xf>
    <xf numFmtId="49" fontId="17" fillId="5" borderId="16" xfId="0" applyNumberFormat="1" applyFont="1" applyFill="1" applyBorder="1" applyAlignment="1"/>
    <xf numFmtId="10" fontId="17" fillId="5" borderId="17" xfId="0" applyNumberFormat="1" applyFont="1" applyFill="1" applyBorder="1" applyAlignment="1">
      <alignment horizontal="center"/>
    </xf>
    <xf numFmtId="165" fontId="17" fillId="5" borderId="17" xfId="0" applyNumberFormat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7" xfId="0" applyFont="1" applyBorder="1" applyAlignment="1">
      <alignment horizontal="center"/>
    </xf>
    <xf numFmtId="0" fontId="0" fillId="0" borderId="0" xfId="0" applyNumberFormat="1" applyFont="1" applyAlignment="1"/>
    <xf numFmtId="49" fontId="15" fillId="2" borderId="23" xfId="0" applyNumberFormat="1" applyFont="1" applyFill="1" applyBorder="1" applyAlignment="1">
      <alignment horizontal="left" vertical="top"/>
    </xf>
    <xf numFmtId="9" fontId="16" fillId="0" borderId="24" xfId="0" applyNumberFormat="1" applyFont="1" applyBorder="1" applyAlignment="1">
      <alignment horizontal="center"/>
    </xf>
    <xf numFmtId="0" fontId="0" fillId="0" borderId="0" xfId="0" applyNumberFormat="1" applyFont="1" applyAlignment="1"/>
    <xf numFmtId="10" fontId="17" fillId="5" borderId="17" xfId="0" applyNumberFormat="1" applyFont="1" applyFill="1" applyBorder="1" applyAlignment="1">
      <alignment horizontal="center" vertical="center"/>
    </xf>
    <xf numFmtId="49" fontId="21" fillId="5" borderId="16" xfId="0" applyNumberFormat="1" applyFont="1" applyFill="1" applyBorder="1" applyAlignment="1">
      <alignment vertical="center" wrapText="1"/>
    </xf>
    <xf numFmtId="2" fontId="17" fillId="5" borderId="17" xfId="0" applyNumberFormat="1" applyFont="1" applyFill="1" applyBorder="1" applyAlignment="1">
      <alignment horizontal="center"/>
    </xf>
    <xf numFmtId="10" fontId="21" fillId="5" borderId="17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5" xfId="0" applyFont="1" applyBorder="1" applyAlignment="1" applyProtection="1">
      <protection locked="0"/>
    </xf>
    <xf numFmtId="164" fontId="8" fillId="3" borderId="2" xfId="0" applyNumberFormat="1" applyFont="1" applyFill="1" applyBorder="1" applyAlignment="1" applyProtection="1">
      <alignment horizontal="center"/>
      <protection locked="0"/>
    </xf>
    <xf numFmtId="0" fontId="9" fillId="3" borderId="16" xfId="0" applyNumberFormat="1" applyFont="1" applyFill="1" applyBorder="1" applyAlignment="1" applyProtection="1">
      <alignment horizontal="center"/>
      <protection locked="0"/>
    </xf>
    <xf numFmtId="10" fontId="0" fillId="0" borderId="14" xfId="0" applyNumberFormat="1" applyFont="1" applyBorder="1" applyAlignment="1" applyProtection="1">
      <protection locked="0"/>
    </xf>
    <xf numFmtId="164" fontId="8" fillId="3" borderId="18" xfId="0" applyNumberFormat="1" applyFont="1" applyFill="1" applyBorder="1" applyAlignment="1" applyProtection="1">
      <alignment horizontal="center"/>
      <protection locked="0"/>
    </xf>
    <xf numFmtId="0" fontId="9" fillId="3" borderId="4" xfId="0" applyNumberFormat="1" applyFont="1" applyFill="1" applyBorder="1" applyAlignment="1" applyProtection="1">
      <alignment horizontal="center"/>
      <protection locked="0"/>
    </xf>
    <xf numFmtId="164" fontId="8" fillId="3" borderId="5" xfId="0" applyNumberFormat="1" applyFont="1" applyFill="1" applyBorder="1" applyAlignment="1" applyProtection="1">
      <alignment horizontal="center"/>
      <protection locked="0"/>
    </xf>
    <xf numFmtId="49" fontId="22" fillId="2" borderId="3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Font="1" applyBorder="1" applyAlignment="1"/>
    <xf numFmtId="164" fontId="8" fillId="6" borderId="16" xfId="0" applyNumberFormat="1" applyFont="1" applyFill="1" applyBorder="1" applyAlignment="1" applyProtection="1">
      <alignment horizontal="center"/>
    </xf>
    <xf numFmtId="164" fontId="8" fillId="6" borderId="4" xfId="0" applyNumberFormat="1" applyFont="1" applyFill="1" applyBorder="1" applyAlignment="1" applyProtection="1">
      <alignment horizontal="center"/>
    </xf>
    <xf numFmtId="10" fontId="9" fillId="6" borderId="3" xfId="0" applyNumberFormat="1" applyFont="1" applyFill="1" applyBorder="1" applyAlignment="1" applyProtection="1">
      <alignment horizontal="center"/>
    </xf>
    <xf numFmtId="0" fontId="0" fillId="0" borderId="25" xfId="0" applyFont="1" applyBorder="1" applyAlignment="1"/>
    <xf numFmtId="0" fontId="0" fillId="0" borderId="0" xfId="0" applyNumberFormat="1" applyFont="1" applyBorder="1" applyAlignment="1"/>
    <xf numFmtId="0" fontId="0" fillId="2" borderId="0" xfId="0" applyFont="1" applyFill="1" applyBorder="1" applyAlignment="1" applyProtection="1">
      <protection locked="0"/>
    </xf>
    <xf numFmtId="49" fontId="11" fillId="4" borderId="0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9" fillId="0" borderId="25" xfId="0" applyFont="1" applyBorder="1" applyAlignment="1">
      <alignment horizontal="center"/>
    </xf>
    <xf numFmtId="10" fontId="9" fillId="2" borderId="25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/>
    <xf numFmtId="10" fontId="10" fillId="4" borderId="27" xfId="0" applyNumberFormat="1" applyFont="1" applyFill="1" applyBorder="1" applyAlignment="1">
      <alignment horizontal="center"/>
    </xf>
    <xf numFmtId="0" fontId="0" fillId="0" borderId="27" xfId="0" applyFont="1" applyBorder="1" applyAlignment="1"/>
    <xf numFmtId="49" fontId="7" fillId="0" borderId="29" xfId="0" applyNumberFormat="1" applyFont="1" applyBorder="1" applyAlignment="1"/>
    <xf numFmtId="10" fontId="10" fillId="3" borderId="30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164" fontId="10" fillId="3" borderId="28" xfId="0" applyNumberFormat="1" applyFont="1" applyFill="1" applyBorder="1" applyAlignment="1" applyProtection="1">
      <protection locked="0"/>
    </xf>
    <xf numFmtId="164" fontId="10" fillId="3" borderId="31" xfId="0" applyNumberFormat="1" applyFont="1" applyFill="1" applyBorder="1" applyAlignment="1" applyProtection="1">
      <protection locked="0"/>
    </xf>
    <xf numFmtId="164" fontId="8" fillId="6" borderId="1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70AD47"/>
      <rgbColor rgb="FFED7D31"/>
      <rgbColor rgb="FFFFC000"/>
      <rgbColor rgb="FFE2EEDA"/>
      <rgbColor rgb="FF0563C1"/>
      <rgbColor rgb="FF92D05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104097</xdr:colOff>
      <xdr:row>2</xdr:row>
      <xdr:rowOff>678157</xdr:rowOff>
    </xdr:from>
    <xdr:to>
      <xdr:col>0</xdr:col>
      <xdr:colOff>3381486</xdr:colOff>
      <xdr:row>2</xdr:row>
      <xdr:rowOff>1750117</xdr:rowOff>
    </xdr:to>
    <xdr:sp macro="" textlink="">
      <xdr:nvSpPr>
        <xdr:cNvPr id="2" name="Träne 1">
          <a:extLst>
            <a:ext uri="{FF2B5EF4-FFF2-40B4-BE49-F238E27FC236}">
              <a16:creationId xmlns:a16="http://schemas.microsoft.com/office/drawing/2014/main" id="{D32D6E26-F1C0-E447-8190-C5B8476B49AF}"/>
            </a:ext>
          </a:extLst>
        </xdr:cNvPr>
        <xdr:cNvSpPr/>
      </xdr:nvSpPr>
      <xdr:spPr>
        <a:xfrm rot="21298951">
          <a:off x="104097" y="1529057"/>
          <a:ext cx="3277389" cy="1071960"/>
        </a:xfrm>
        <a:prstGeom prst="teardrop">
          <a:avLst>
            <a:gd name="adj" fmla="val 144568"/>
          </a:avLst>
        </a:prstGeom>
        <a:solidFill>
          <a:schemeClr val="accent6">
            <a:lumMod val="20000"/>
            <a:lumOff val="80000"/>
          </a:schemeClr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de-DE" sz="15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Bei Fragen zum Programm bitte per Mail unter: buerostuermer@outlook.de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3"/>
  <sheetViews>
    <sheetView showGridLines="0" tabSelected="1" topLeftCell="A3" zoomScaleNormal="100" workbookViewId="0">
      <selection activeCell="G18" sqref="G18"/>
    </sheetView>
  </sheetViews>
  <sheetFormatPr baseColWidth="10" defaultColWidth="10.83203125" defaultRowHeight="15" customHeight="1" x14ac:dyDescent="0.2"/>
  <cols>
    <col min="1" max="1" width="54" style="1" customWidth="1"/>
    <col min="2" max="2" width="30.1640625" style="1" customWidth="1"/>
    <col min="3" max="3" width="10.83203125" style="1" hidden="1" customWidth="1"/>
    <col min="4" max="4" width="35.83203125" style="1" hidden="1" customWidth="1"/>
    <col min="5" max="5" width="5.6640625" style="1" hidden="1" customWidth="1"/>
    <col min="6" max="6" width="50.5" style="1" customWidth="1"/>
    <col min="7" max="7" width="22.6640625" style="1" customWidth="1"/>
    <col min="8" max="8" width="24.5" style="1" customWidth="1"/>
    <col min="9" max="9" width="18.6640625" style="1" customWidth="1"/>
    <col min="10" max="10" width="10.83203125" style="1" customWidth="1"/>
    <col min="11" max="16384" width="10.83203125" style="1"/>
  </cols>
  <sheetData>
    <row r="1" spans="1:9" ht="47.25" customHeight="1" x14ac:dyDescent="0.55000000000000004">
      <c r="A1" s="57" t="s">
        <v>23</v>
      </c>
      <c r="B1" s="58"/>
      <c r="C1" s="59"/>
      <c r="D1" s="59"/>
      <c r="E1" s="59"/>
      <c r="F1" s="59"/>
      <c r="G1" s="59"/>
      <c r="H1" s="60"/>
      <c r="I1" s="60"/>
    </row>
    <row r="2" spans="1:9" s="39" customFormat="1" ht="20" customHeight="1" thickBot="1" x14ac:dyDescent="0.6">
      <c r="A2" s="57"/>
      <c r="B2" s="58"/>
      <c r="C2" s="59"/>
      <c r="D2" s="59"/>
      <c r="E2" s="59"/>
      <c r="F2" s="59"/>
      <c r="G2" s="59"/>
      <c r="H2" s="60"/>
      <c r="I2" s="60"/>
    </row>
    <row r="3" spans="1:9" ht="169.5" customHeight="1" x14ac:dyDescent="0.55000000000000004">
      <c r="A3" s="2"/>
      <c r="B3" s="3" t="s">
        <v>0</v>
      </c>
      <c r="C3" s="4"/>
      <c r="D3" s="4"/>
      <c r="E3" s="4"/>
      <c r="F3" s="55" t="s">
        <v>21</v>
      </c>
      <c r="G3" s="56" t="s">
        <v>24</v>
      </c>
      <c r="H3" s="56" t="s">
        <v>22</v>
      </c>
      <c r="I3" s="54" t="s">
        <v>20</v>
      </c>
    </row>
    <row r="4" spans="1:9" ht="10" customHeight="1" x14ac:dyDescent="0.2">
      <c r="A4" s="5"/>
      <c r="B4" s="6"/>
      <c r="C4" s="7"/>
      <c r="D4" s="7"/>
      <c r="E4" s="7"/>
      <c r="F4" s="7"/>
      <c r="G4" s="7"/>
      <c r="H4" s="7"/>
      <c r="I4" s="8"/>
    </row>
    <row r="5" spans="1:9" ht="30" customHeight="1" x14ac:dyDescent="0.3">
      <c r="A5" s="9" t="s">
        <v>1</v>
      </c>
      <c r="B5" s="10" t="s">
        <v>2</v>
      </c>
      <c r="C5" s="11"/>
      <c r="D5" s="12"/>
      <c r="E5" s="13"/>
      <c r="F5" s="14" t="s">
        <v>3</v>
      </c>
      <c r="G5" s="15" t="s">
        <v>4</v>
      </c>
      <c r="H5" s="15" t="s">
        <v>5</v>
      </c>
      <c r="I5" s="16" t="s">
        <v>6</v>
      </c>
    </row>
    <row r="6" spans="1:9" ht="30" customHeight="1" thickBot="1" x14ac:dyDescent="0.35">
      <c r="A6" s="44">
        <v>2011</v>
      </c>
      <c r="B6" s="63">
        <f>(H6/(F6+G6))-1</f>
        <v>-7.0000000000000062E-3</v>
      </c>
      <c r="C6" s="45"/>
      <c r="D6" s="46"/>
      <c r="E6" s="47"/>
      <c r="F6" s="84">
        <f>G17</f>
        <v>30000</v>
      </c>
      <c r="G6" s="48">
        <v>0</v>
      </c>
      <c r="H6" s="48">
        <v>29790</v>
      </c>
      <c r="I6" s="19">
        <f t="shared" ref="I6:I15" si="0">(H6/F6)-1</f>
        <v>-7.0000000000000062E-3</v>
      </c>
    </row>
    <row r="7" spans="1:9" ht="30" customHeight="1" thickBot="1" x14ac:dyDescent="0.35">
      <c r="A7" s="49">
        <v>2012</v>
      </c>
      <c r="B7" s="63">
        <f t="shared" ref="B7:B15" si="1">(H7/(F7+G7))-1</f>
        <v>0.16700000000000004</v>
      </c>
      <c r="C7" s="45"/>
      <c r="D7" s="50">
        <f>STDEV(B6:B15)</f>
        <v>8.3811647976163334E-2</v>
      </c>
      <c r="E7" s="47"/>
      <c r="F7" s="61">
        <f t="shared" ref="F7:F15" si="2">H6</f>
        <v>29790</v>
      </c>
      <c r="G7" s="51">
        <v>0</v>
      </c>
      <c r="H7" s="51">
        <v>34764.93</v>
      </c>
      <c r="I7" s="20">
        <f t="shared" si="0"/>
        <v>0.16700000000000004</v>
      </c>
    </row>
    <row r="8" spans="1:9" ht="30" customHeight="1" thickBot="1" x14ac:dyDescent="0.35">
      <c r="A8" s="49">
        <v>2013</v>
      </c>
      <c r="B8" s="63">
        <f t="shared" si="1"/>
        <v>7.500000719115496E-2</v>
      </c>
      <c r="C8" s="45"/>
      <c r="D8" s="50">
        <f>STDEV(B11:B15)</f>
        <v>0.1042445259309879</v>
      </c>
      <c r="E8" s="47"/>
      <c r="F8" s="61">
        <f t="shared" si="2"/>
        <v>34764.93</v>
      </c>
      <c r="G8" s="51">
        <v>0</v>
      </c>
      <c r="H8" s="51">
        <v>37372.300000000003</v>
      </c>
      <c r="I8" s="20">
        <f t="shared" si="0"/>
        <v>7.500000719115496E-2</v>
      </c>
    </row>
    <row r="9" spans="1:9" ht="30" customHeight="1" thickBot="1" x14ac:dyDescent="0.35">
      <c r="A9" s="49">
        <v>2014</v>
      </c>
      <c r="B9" s="63">
        <f t="shared" si="1"/>
        <v>0.12700021138650808</v>
      </c>
      <c r="C9" s="45"/>
      <c r="D9" s="50">
        <f>STDEV(B13:B15)</f>
        <v>0.14500463682907749</v>
      </c>
      <c r="E9" s="47"/>
      <c r="F9" s="61">
        <f t="shared" si="2"/>
        <v>37372.300000000003</v>
      </c>
      <c r="G9" s="51">
        <v>0</v>
      </c>
      <c r="H9" s="51">
        <v>42118.59</v>
      </c>
      <c r="I9" s="20">
        <f t="shared" si="0"/>
        <v>0.12700021138650808</v>
      </c>
    </row>
    <row r="10" spans="1:9" ht="30" customHeight="1" thickBot="1" x14ac:dyDescent="0.35">
      <c r="A10" s="49">
        <v>2015</v>
      </c>
      <c r="B10" s="63">
        <f t="shared" si="1"/>
        <v>3.9999914527053315E-2</v>
      </c>
      <c r="C10" s="45"/>
      <c r="D10" s="46"/>
      <c r="E10" s="47"/>
      <c r="F10" s="61">
        <f t="shared" si="2"/>
        <v>42118.59</v>
      </c>
      <c r="G10" s="51">
        <v>0</v>
      </c>
      <c r="H10" s="51">
        <v>43803.33</v>
      </c>
      <c r="I10" s="20">
        <f t="shared" si="0"/>
        <v>3.9999914527053315E-2</v>
      </c>
    </row>
    <row r="11" spans="1:9" ht="30" customHeight="1" thickBot="1" x14ac:dyDescent="0.35">
      <c r="A11" s="49">
        <v>2016</v>
      </c>
      <c r="B11" s="63">
        <f t="shared" si="1"/>
        <v>7.8999929914004285E-2</v>
      </c>
      <c r="C11" s="45"/>
      <c r="D11" s="46"/>
      <c r="E11" s="47"/>
      <c r="F11" s="61">
        <f t="shared" si="2"/>
        <v>43803.33</v>
      </c>
      <c r="G11" s="51">
        <v>0</v>
      </c>
      <c r="H11" s="51">
        <v>47263.79</v>
      </c>
      <c r="I11" s="20">
        <f t="shared" si="0"/>
        <v>7.8999929914004285E-2</v>
      </c>
    </row>
    <row r="12" spans="1:9" ht="30" customHeight="1" thickBot="1" x14ac:dyDescent="0.35">
      <c r="A12" s="49">
        <v>2017</v>
      </c>
      <c r="B12" s="63">
        <f t="shared" si="1"/>
        <v>7.6000041469378443E-2</v>
      </c>
      <c r="C12" s="45"/>
      <c r="D12" s="46"/>
      <c r="E12" s="47"/>
      <c r="F12" s="61">
        <f t="shared" si="2"/>
        <v>47263.79</v>
      </c>
      <c r="G12" s="51">
        <v>0</v>
      </c>
      <c r="H12" s="51">
        <v>50855.839999999997</v>
      </c>
      <c r="I12" s="20">
        <f t="shared" si="0"/>
        <v>7.6000041469378443E-2</v>
      </c>
    </row>
    <row r="13" spans="1:9" ht="30" customHeight="1" thickBot="1" x14ac:dyDescent="0.35">
      <c r="A13" s="49">
        <v>2018</v>
      </c>
      <c r="B13" s="63">
        <f t="shared" si="1"/>
        <v>-5.3999894604041532E-2</v>
      </c>
      <c r="C13" s="45"/>
      <c r="D13" s="46"/>
      <c r="E13" s="47"/>
      <c r="F13" s="61">
        <f t="shared" si="2"/>
        <v>50855.839999999997</v>
      </c>
      <c r="G13" s="51">
        <v>0</v>
      </c>
      <c r="H13" s="51">
        <v>48109.63</v>
      </c>
      <c r="I13" s="20">
        <f t="shared" si="0"/>
        <v>-5.3999894604041532E-2</v>
      </c>
    </row>
    <row r="14" spans="1:9" ht="30" customHeight="1" thickBot="1" x14ac:dyDescent="0.35">
      <c r="A14" s="49">
        <v>2019</v>
      </c>
      <c r="B14" s="63">
        <f t="shared" si="1"/>
        <v>0.21499999064636333</v>
      </c>
      <c r="C14" s="45"/>
      <c r="D14" s="46"/>
      <c r="E14" s="47"/>
      <c r="F14" s="61">
        <f t="shared" si="2"/>
        <v>48109.63</v>
      </c>
      <c r="G14" s="51">
        <v>0</v>
      </c>
      <c r="H14" s="51">
        <v>58453.2</v>
      </c>
      <c r="I14" s="20">
        <f t="shared" si="0"/>
        <v>0.21499999064636333</v>
      </c>
    </row>
    <row r="15" spans="1:9" ht="30" customHeight="1" thickBot="1" x14ac:dyDescent="0.35">
      <c r="A15" s="52">
        <v>2020</v>
      </c>
      <c r="B15" s="63">
        <f t="shared" si="1"/>
        <v>0.17435275393446803</v>
      </c>
      <c r="C15" s="45"/>
      <c r="D15" s="46"/>
      <c r="E15" s="47"/>
      <c r="F15" s="62">
        <f t="shared" si="2"/>
        <v>58453.2</v>
      </c>
      <c r="G15" s="53">
        <v>-6680</v>
      </c>
      <c r="H15" s="53">
        <v>60800</v>
      </c>
      <c r="I15" s="21">
        <f t="shared" si="0"/>
        <v>4.0148358002641382E-2</v>
      </c>
    </row>
    <row r="16" spans="1:9" ht="10" customHeight="1" thickBot="1" x14ac:dyDescent="0.35">
      <c r="A16" s="72"/>
      <c r="B16" s="73"/>
      <c r="C16" s="23"/>
      <c r="D16" s="23"/>
      <c r="E16" s="23"/>
      <c r="F16" s="64"/>
      <c r="G16" s="64"/>
      <c r="H16" s="64"/>
      <c r="I16" s="64"/>
    </row>
    <row r="17" spans="1:9" ht="30" customHeight="1" x14ac:dyDescent="0.35">
      <c r="A17" s="74" t="s">
        <v>7</v>
      </c>
      <c r="B17" s="75">
        <f>'Ergebnisseite 10 Jahre'!B2</f>
        <v>8.9235295446488894E-2</v>
      </c>
      <c r="C17" s="76"/>
      <c r="D17" s="76"/>
      <c r="E17" s="80"/>
      <c r="F17" s="74" t="s">
        <v>9</v>
      </c>
      <c r="G17" s="82">
        <v>30000</v>
      </c>
      <c r="H17" s="60"/>
      <c r="I17" s="60"/>
    </row>
    <row r="18" spans="1:9" ht="30" customHeight="1" thickBot="1" x14ac:dyDescent="0.4">
      <c r="A18" s="77" t="s">
        <v>8</v>
      </c>
      <c r="B18" s="78">
        <v>6.1000000000000004E-3</v>
      </c>
      <c r="C18" s="79"/>
      <c r="D18" s="79"/>
      <c r="E18" s="81"/>
      <c r="F18" s="77" t="s">
        <v>11</v>
      </c>
      <c r="G18" s="83">
        <v>67480</v>
      </c>
      <c r="H18" s="60"/>
      <c r="I18" s="60"/>
    </row>
    <row r="19" spans="1:9" ht="30" customHeight="1" x14ac:dyDescent="0.2">
      <c r="A19" s="60"/>
      <c r="B19" s="66"/>
      <c r="C19" s="60"/>
      <c r="D19" s="60"/>
      <c r="E19" s="60"/>
      <c r="F19" s="60"/>
      <c r="G19" s="60"/>
      <c r="H19" s="60"/>
      <c r="I19" s="60"/>
    </row>
    <row r="20" spans="1:9" ht="30" customHeight="1" x14ac:dyDescent="0.3">
      <c r="A20" s="65"/>
      <c r="B20" s="65"/>
      <c r="C20" s="67" t="s">
        <v>10</v>
      </c>
      <c r="D20" s="60"/>
      <c r="E20" s="60"/>
      <c r="F20" s="60"/>
      <c r="G20" s="60"/>
      <c r="H20" s="60"/>
      <c r="I20" s="60"/>
    </row>
    <row r="21" spans="1:9" ht="30" customHeight="1" x14ac:dyDescent="0.35">
      <c r="A21" s="65"/>
      <c r="B21" s="65"/>
      <c r="C21" s="68">
        <f>G18+(G15)</f>
        <v>60800</v>
      </c>
      <c r="D21" s="60"/>
      <c r="E21" s="60"/>
      <c r="F21" s="60"/>
      <c r="G21" s="60"/>
      <c r="H21" s="60"/>
      <c r="I21" s="60"/>
    </row>
    <row r="22" spans="1:9" ht="30" customHeight="1" x14ac:dyDescent="0.25">
      <c r="A22" s="60"/>
      <c r="B22" s="69"/>
      <c r="C22" s="60"/>
      <c r="D22" s="60"/>
      <c r="E22" s="60"/>
      <c r="F22" s="70"/>
      <c r="G22" s="60"/>
      <c r="H22" s="60"/>
      <c r="I22" s="60"/>
    </row>
    <row r="23" spans="1:9" ht="30" customHeight="1" x14ac:dyDescent="0.35">
      <c r="A23" s="60"/>
      <c r="B23" s="69"/>
      <c r="C23" s="60"/>
      <c r="D23" s="60"/>
      <c r="E23" s="60"/>
      <c r="F23" s="71"/>
      <c r="G23" s="60"/>
      <c r="H23" s="60"/>
      <c r="I23" s="60"/>
    </row>
  </sheetData>
  <sheetProtection algorithmName="SHA-512" hashValue="t9FweJIscL/lHalB60lJeadqNa6u1DPB6z4c9vpWUCoixMWDKFeFHne9GOiABpNNaMot+Vc9RWcctETr2mnIEQ==" saltValue="2wk8wufx1NEjDDGrmjAdVw==" spinCount="100000" sheet="1" objects="1" scenarios="1" selectLockedCells="1"/>
  <pageMargins left="0.70866099999999999" right="0.70866099999999999" top="0.78740200000000005" bottom="0.78740200000000005" header="0.31496099999999999" footer="0.31496099999999999"/>
  <pageSetup scale="57" orientation="landscape"/>
  <headerFooter>
    <oddHeader>&amp;L&amp;K000000Büro Andreas Stürmer&amp;R&amp;K00000018.01.21</oddHead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E12"/>
  <sheetViews>
    <sheetView showGridLines="0" workbookViewId="0">
      <selection sqref="A1:XFD1"/>
    </sheetView>
  </sheetViews>
  <sheetFormatPr baseColWidth="10" defaultColWidth="10.83203125" defaultRowHeight="15" customHeight="1" x14ac:dyDescent="0.2"/>
  <cols>
    <col min="1" max="1" width="116.33203125" style="22" customWidth="1"/>
    <col min="2" max="2" width="47.6640625" style="22" customWidth="1"/>
    <col min="3" max="6" width="10.83203125" style="22" customWidth="1"/>
    <col min="7" max="16384" width="10.83203125" style="22"/>
  </cols>
  <sheetData>
    <row r="1" spans="1:5" ht="93" customHeight="1" thickBot="1" x14ac:dyDescent="0.75">
      <c r="A1" s="24" t="s">
        <v>12</v>
      </c>
      <c r="B1" s="25"/>
      <c r="C1" s="26"/>
      <c r="D1" s="18"/>
      <c r="E1" s="18"/>
    </row>
    <row r="2" spans="1:5" ht="61.5" customHeight="1" x14ac:dyDescent="0.7">
      <c r="A2" s="27" t="s">
        <v>13</v>
      </c>
      <c r="B2" s="28">
        <f>AVERAGE(Eingabemaske!B6:B15)</f>
        <v>8.9235295446488894E-2</v>
      </c>
      <c r="C2" s="17"/>
      <c r="D2" s="18"/>
      <c r="E2" s="18"/>
    </row>
    <row r="3" spans="1:5" ht="16" customHeight="1" x14ac:dyDescent="0.7">
      <c r="A3" s="29"/>
      <c r="B3" s="30"/>
      <c r="C3" s="17"/>
      <c r="D3" s="18"/>
      <c r="E3" s="18"/>
    </row>
    <row r="4" spans="1:5" ht="61.5" customHeight="1" x14ac:dyDescent="0.7">
      <c r="A4" s="31" t="s">
        <v>14</v>
      </c>
      <c r="B4" s="32">
        <f>Eingabemaske!D7</f>
        <v>8.3811647976163334E-2</v>
      </c>
      <c r="C4" s="17"/>
      <c r="D4" s="18"/>
      <c r="E4" s="18"/>
    </row>
    <row r="5" spans="1:5" ht="16" customHeight="1" x14ac:dyDescent="0.7">
      <c r="A5" s="29"/>
      <c r="B5" s="30"/>
      <c r="C5" s="17"/>
      <c r="D5" s="18"/>
      <c r="E5" s="18"/>
    </row>
    <row r="6" spans="1:5" ht="61.5" customHeight="1" x14ac:dyDescent="0.7">
      <c r="A6" s="31" t="s">
        <v>15</v>
      </c>
      <c r="B6" s="33">
        <f>(Eingabemaske!B17-Eingabemaske!B18)/B4</f>
        <v>0.99193008912237601</v>
      </c>
      <c r="C6" s="17"/>
      <c r="D6" s="18"/>
      <c r="E6" s="18"/>
    </row>
    <row r="7" spans="1:5" ht="16" customHeight="1" x14ac:dyDescent="0.7">
      <c r="A7" s="34"/>
      <c r="B7" s="35"/>
      <c r="C7" s="17"/>
      <c r="D7" s="18"/>
      <c r="E7" s="18"/>
    </row>
    <row r="8" spans="1:5" ht="61.5" customHeight="1" x14ac:dyDescent="0.7">
      <c r="A8" s="31" t="s">
        <v>16</v>
      </c>
      <c r="B8" s="32">
        <f>MIN(Eingabemaske!B6:B15)</f>
        <v>-5.3999894604041532E-2</v>
      </c>
      <c r="C8" s="17"/>
      <c r="D8" s="18"/>
      <c r="E8" s="18"/>
    </row>
    <row r="9" spans="1:5" ht="16" customHeight="1" x14ac:dyDescent="0.7">
      <c r="A9" s="34"/>
      <c r="B9" s="35"/>
      <c r="C9" s="17"/>
      <c r="D9" s="18"/>
      <c r="E9" s="18"/>
    </row>
    <row r="10" spans="1:5" ht="61.5" customHeight="1" x14ac:dyDescent="0.7">
      <c r="A10" s="31" t="s">
        <v>17</v>
      </c>
      <c r="B10" s="32">
        <f>(Eingabemaske!G18/Eingabemaske!G17)-1</f>
        <v>1.2493333333333334</v>
      </c>
      <c r="C10" s="17"/>
      <c r="D10" s="18"/>
      <c r="E10" s="18"/>
    </row>
    <row r="11" spans="1:5" ht="16" customHeight="1" x14ac:dyDescent="0.7">
      <c r="A11" s="29"/>
      <c r="B11" s="30"/>
      <c r="C11" s="17"/>
      <c r="D11" s="18"/>
      <c r="E11" s="18"/>
    </row>
    <row r="12" spans="1:5" ht="101" x14ac:dyDescent="0.2">
      <c r="A12" s="41" t="s">
        <v>19</v>
      </c>
      <c r="B12" s="40">
        <f>1*((1+Eingabemaske!I6)*(1+Eingabemaske!I7)*(1+Eingabemaske!I8)*(1+Eingabemaske!I9)*(1+Eingabemaske!I10)*(1+Eingabemaske!I11)*(1+Eingabemaske!I12)*(1+Eingabemaske!I13)*(1+Eingabemaske!I14)*(1+Eingabemaske!I15))-1</f>
        <v>1.0266666666666664</v>
      </c>
      <c r="C12" s="17"/>
      <c r="D12" s="18"/>
      <c r="E12" s="18"/>
    </row>
  </sheetData>
  <sheetProtection algorithmName="SHA-512" hashValue="klWiTfXaRP4dYLocE7muVKPPooftFTs5OQjS0cLS6d6b/zemxKBZmyavUtB/7CTlqckUiDGUHpsTO1FMe/31WQ==" saltValue="FLtfnZ1cSpJufyZ+dcO8tA==" spinCount="100000" sheet="1" objects="1" scenarios="1" selectLockedCells="1"/>
  <pageMargins left="0.7" right="0.7" top="0.78740200000000005" bottom="0.78740200000000005" header="0.3" footer="0.3"/>
  <pageSetup scale="75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E12"/>
  <sheetViews>
    <sheetView showGridLines="0" workbookViewId="0">
      <selection activeCell="C16" sqref="C16"/>
    </sheetView>
  </sheetViews>
  <sheetFormatPr baseColWidth="10" defaultColWidth="10.83203125" defaultRowHeight="15" customHeight="1" x14ac:dyDescent="0.2"/>
  <cols>
    <col min="1" max="1" width="115.83203125" style="36" customWidth="1"/>
    <col min="2" max="2" width="47.83203125" style="36" customWidth="1"/>
    <col min="3" max="6" width="10.83203125" style="36" customWidth="1"/>
    <col min="7" max="16384" width="10.83203125" style="36"/>
  </cols>
  <sheetData>
    <row r="1" spans="1:5" ht="93" customHeight="1" x14ac:dyDescent="0.7">
      <c r="A1" s="37" t="s">
        <v>12</v>
      </c>
      <c r="B1" s="38"/>
      <c r="C1" s="26"/>
      <c r="D1" s="18"/>
      <c r="E1" s="18"/>
    </row>
    <row r="2" spans="1:5" ht="61.5" customHeight="1" x14ac:dyDescent="0.7">
      <c r="A2" s="27" t="s">
        <v>13</v>
      </c>
      <c r="B2" s="28">
        <f>AVERAGE(Eingabemaske!B5:B14)</f>
        <v>7.9777800058935658E-2</v>
      </c>
      <c r="C2" s="17"/>
      <c r="D2" s="18"/>
      <c r="E2" s="18"/>
    </row>
    <row r="3" spans="1:5" ht="16" customHeight="1" x14ac:dyDescent="0.7">
      <c r="A3" s="29"/>
      <c r="B3" s="30"/>
      <c r="C3" s="17"/>
      <c r="D3" s="18"/>
      <c r="E3" s="18"/>
    </row>
    <row r="4" spans="1:5" ht="61.5" customHeight="1" x14ac:dyDescent="0.7">
      <c r="A4" s="31" t="s">
        <v>14</v>
      </c>
      <c r="B4" s="32">
        <f>Eingabemaske!D8</f>
        <v>0.1042445259309879</v>
      </c>
      <c r="C4" s="17"/>
      <c r="D4" s="18"/>
      <c r="E4" s="18"/>
    </row>
    <row r="5" spans="1:5" ht="16" customHeight="1" x14ac:dyDescent="0.7">
      <c r="A5" s="29"/>
      <c r="B5" s="30"/>
      <c r="C5" s="17"/>
      <c r="D5" s="18"/>
      <c r="E5" s="18"/>
    </row>
    <row r="6" spans="1:5" ht="61.5" customHeight="1" x14ac:dyDescent="0.7">
      <c r="A6" s="31" t="s">
        <v>15</v>
      </c>
      <c r="B6" s="42">
        <f>(Eingabemaske!B17-Eingabemaske!B18)/B4</f>
        <v>0.79750274370786856</v>
      </c>
      <c r="C6" s="17"/>
      <c r="D6" s="18"/>
      <c r="E6" s="18"/>
    </row>
    <row r="7" spans="1:5" ht="16" customHeight="1" x14ac:dyDescent="0.7">
      <c r="A7" s="34"/>
      <c r="B7" s="35"/>
      <c r="C7" s="17"/>
      <c r="D7" s="18"/>
      <c r="E7" s="18"/>
    </row>
    <row r="8" spans="1:5" ht="61.5" customHeight="1" x14ac:dyDescent="0.7">
      <c r="A8" s="31" t="s">
        <v>16</v>
      </c>
      <c r="B8" s="43">
        <f>MIN(Eingabemaske!B11:B15)</f>
        <v>-5.3999894604041532E-2</v>
      </c>
      <c r="C8" s="17"/>
      <c r="D8" s="18"/>
      <c r="E8" s="18"/>
    </row>
    <row r="9" spans="1:5" ht="16" customHeight="1" x14ac:dyDescent="0.7">
      <c r="A9" s="34"/>
      <c r="B9" s="35"/>
      <c r="C9" s="17"/>
      <c r="D9" s="18"/>
      <c r="E9" s="18"/>
    </row>
    <row r="10" spans="1:5" ht="61.5" customHeight="1" x14ac:dyDescent="0.7">
      <c r="A10" s="31" t="s">
        <v>17</v>
      </c>
      <c r="B10" s="32">
        <f>(Eingabemaske!G18/Eingabemaske!F11)-1</f>
        <v>0.54052214751709515</v>
      </c>
      <c r="C10" s="17"/>
      <c r="D10" s="18"/>
      <c r="E10" s="18"/>
    </row>
    <row r="11" spans="1:5" ht="16" customHeight="1" x14ac:dyDescent="0.7">
      <c r="A11" s="29"/>
      <c r="B11" s="30"/>
      <c r="C11" s="17"/>
      <c r="D11" s="18"/>
      <c r="E11" s="18"/>
    </row>
    <row r="12" spans="1:5" ht="95" customHeight="1" x14ac:dyDescent="0.2">
      <c r="A12" s="41" t="s">
        <v>19</v>
      </c>
      <c r="B12" s="40">
        <f>1*((1+Eingabemaske!I11)*(1+Eingabemaske!I12)*(1+Eingabemaske!I13)*(1+Eingabemaske!I14)*(1+Eingabemaske!I15))-1</f>
        <v>0.38802232615648147</v>
      </c>
      <c r="C12" s="17"/>
      <c r="D12" s="18"/>
      <c r="E12" s="18"/>
    </row>
  </sheetData>
  <sheetProtection algorithmName="SHA-512" hashValue="ftgfZmvWYyB0Xk3whX6xDUvRW8ce4He2F/vSB7VZPVPBEktzM/xGq4qSyh8gy2HWhdFsn/ONkxw2+bTuaLyZrw==" saltValue="q3OsIC+DHwhCconloUeFQQ==" spinCount="100000" sheet="1" objects="1" scenarios="1" selectLockedCells="1"/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12"/>
  <sheetViews>
    <sheetView showGridLines="0" workbookViewId="0">
      <selection activeCell="B13" sqref="B13"/>
    </sheetView>
  </sheetViews>
  <sheetFormatPr baseColWidth="10" defaultColWidth="10.83203125" defaultRowHeight="15" customHeight="1" x14ac:dyDescent="0.2"/>
  <cols>
    <col min="1" max="1" width="116.6640625" style="39" customWidth="1"/>
    <col min="2" max="2" width="47.83203125" style="39" customWidth="1"/>
    <col min="3" max="6" width="10.83203125" style="39" customWidth="1"/>
    <col min="7" max="16384" width="10.83203125" style="39"/>
  </cols>
  <sheetData>
    <row r="1" spans="1:5" ht="93" customHeight="1" x14ac:dyDescent="0.7">
      <c r="A1" s="37" t="s">
        <v>12</v>
      </c>
      <c r="B1" s="38"/>
      <c r="C1" s="26"/>
      <c r="D1" s="18"/>
      <c r="E1" s="18"/>
    </row>
    <row r="2" spans="1:5" ht="61.5" customHeight="1" x14ac:dyDescent="0.7">
      <c r="A2" s="27" t="s">
        <v>13</v>
      </c>
      <c r="B2" s="28">
        <f>AVERAGE(Eingabemaske!B5:B14)</f>
        <v>7.9777800058935658E-2</v>
      </c>
      <c r="C2" s="17"/>
      <c r="D2" s="18"/>
      <c r="E2" s="18"/>
    </row>
    <row r="3" spans="1:5" ht="16" customHeight="1" x14ac:dyDescent="0.7">
      <c r="A3" s="29"/>
      <c r="B3" s="30"/>
      <c r="C3" s="17"/>
      <c r="D3" s="18"/>
      <c r="E3" s="18"/>
    </row>
    <row r="4" spans="1:5" ht="61.5" customHeight="1" x14ac:dyDescent="0.7">
      <c r="A4" s="31" t="s">
        <v>14</v>
      </c>
      <c r="B4" s="32">
        <f>Eingabemaske!D9</f>
        <v>0.14500463682907749</v>
      </c>
      <c r="C4" s="17"/>
      <c r="D4" s="18"/>
      <c r="E4" s="18"/>
    </row>
    <row r="5" spans="1:5" ht="16" customHeight="1" x14ac:dyDescent="0.7">
      <c r="A5" s="29"/>
      <c r="B5" s="30"/>
      <c r="C5" s="17"/>
      <c r="D5" s="18"/>
      <c r="E5" s="18"/>
    </row>
    <row r="6" spans="1:5" ht="61.5" customHeight="1" x14ac:dyDescent="0.7">
      <c r="A6" s="31" t="s">
        <v>15</v>
      </c>
      <c r="B6" s="42">
        <f>(Eingabemaske!B17-Eingabemaske!B18)/'Ergebnisseite 3 Jahre'!B4</f>
        <v>0.5733285311729972</v>
      </c>
      <c r="C6" s="17"/>
      <c r="D6" s="18"/>
      <c r="E6" s="18"/>
    </row>
    <row r="7" spans="1:5" ht="16" customHeight="1" x14ac:dyDescent="0.7">
      <c r="A7" s="34"/>
      <c r="B7" s="35"/>
      <c r="C7" s="17"/>
      <c r="D7" s="18"/>
      <c r="E7" s="18"/>
    </row>
    <row r="8" spans="1:5" ht="61.5" customHeight="1" x14ac:dyDescent="0.7">
      <c r="A8" s="31" t="s">
        <v>16</v>
      </c>
      <c r="B8" s="32">
        <f>MIN(Eingabemaske!B13:B15)</f>
        <v>-5.3999894604041532E-2</v>
      </c>
      <c r="C8" s="17"/>
      <c r="D8" s="18"/>
      <c r="E8" s="18"/>
    </row>
    <row r="9" spans="1:5" ht="16" customHeight="1" x14ac:dyDescent="0.7">
      <c r="A9" s="34"/>
      <c r="B9" s="35"/>
      <c r="C9" s="17"/>
      <c r="D9" s="18"/>
      <c r="E9" s="18"/>
    </row>
    <row r="10" spans="1:5" ht="61.5" customHeight="1" x14ac:dyDescent="0.7">
      <c r="A10" s="31" t="s">
        <v>17</v>
      </c>
      <c r="B10" s="32">
        <f>(Eingabemaske!G18/Eingabemaske!F13)-1</f>
        <v>0.32688792476930884</v>
      </c>
      <c r="C10" s="17"/>
      <c r="D10" s="18"/>
      <c r="E10" s="18"/>
    </row>
    <row r="11" spans="1:5" ht="16" customHeight="1" x14ac:dyDescent="0.7">
      <c r="A11" s="29"/>
      <c r="B11" s="30"/>
      <c r="C11" s="17"/>
      <c r="D11" s="18"/>
      <c r="E11" s="18"/>
    </row>
    <row r="12" spans="1:5" ht="95" customHeight="1" x14ac:dyDescent="0.2">
      <c r="A12" s="41" t="s">
        <v>18</v>
      </c>
      <c r="B12" s="40">
        <f>1*(((1+Eingabemaske!I13)*(1+Eingabemaske!I14))-1)</f>
        <v>0.14939011920754819</v>
      </c>
      <c r="C12" s="17"/>
      <c r="D12" s="18"/>
      <c r="E12" s="18"/>
    </row>
  </sheetData>
  <sheetProtection algorithmName="SHA-512" hashValue="YpjOSvsmmwuNWJ5BZDaTWjNNBRbcso7TyUn9+Dep3mnwaiQhzPG5EiAoEOxyd5X1TaNNBlfnDWELF2sREM6I/A==" saltValue="5U9Jdt3s9eSNTfp5pHRgMQ==" spinCount="100000" sheet="1" objects="1" scenarios="1" selectLockedCells="1"/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Eingabemaske</vt:lpstr>
      <vt:lpstr>Ergebnisseite 10 Jahre</vt:lpstr>
      <vt:lpstr>Ergebnisseite 5 Jahre</vt:lpstr>
      <vt:lpstr>Ergebnisseite 3 Jahre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Andreas Stürmer</cp:lastModifiedBy>
  <dcterms:created xsi:type="dcterms:W3CDTF">2021-01-18T13:30:50Z</dcterms:created>
  <dcterms:modified xsi:type="dcterms:W3CDTF">2021-01-18T13:30:50Z</dcterms:modified>
</cp:coreProperties>
</file>